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harts/chart1.xml" ContentType="application/vnd.openxmlformats-officedocument.drawingml.chart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<sst xmlns="http://schemas.openxmlformats.org/spreadsheetml/2006/main" count="12" uniqueCount="12">
  <si>
    <t xml:space="preserve">hwp angle</t>
  </si>
  <si>
    <t xml:space="preserve">ac no sample</t>
  </si>
  <si>
    <t xml:space="preserve">dc no sample</t>
  </si>
  <si>
    <t xml:space="preserve">ac with sample</t>
  </si>
  <si>
    <t xml:space="preserve">dc with sample</t>
  </si>
  <si>
    <t xml:space="preserve">input pola </t>
  </si>
  <si>
    <t xml:space="preserve">xi</t>
  </si>
  <si>
    <t xml:space="preserve">calibration factor</t>
  </si>
  <si>
    <t xml:space="preserve">ac min</t>
  </si>
  <si>
    <t xml:space="preserve">ac max</t>
  </si>
  <si>
    <t xml:space="preserve">dc min</t>
  </si>
  <si>
    <t xml:space="preserve">dc max</t>
  </si>
</sst>
</file>

<file path=xl/styles.xml><?xml version="1.0" encoding="utf-8"?>
<styleSheet xmlns="http://schemas.openxmlformats.org/spreadsheetml/2006/main">
  <numFmts count="1">
    <numFmt numFmtId="164" formatCode="General"/>
  </numFmts>
  <fonts count="5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458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layoutTarget val="inner"/>
          <c:xMode val="edge"/>
          <c:yMode val="edge"/>
          <c:x val="0.0567925944458344"/>
          <c:y val="0.0506996890270991"/>
          <c:w val="0.75594195646735"/>
          <c:h val="0.865948467347845"/>
        </c:manualLayout>
      </c:layout>
      <c:scatterChart>
        <c:scatterStyle val="lineMarker"/>
        <c:varyColors val="0"/>
        <c:ser>
          <c:idx val="0"/>
          <c:order val="0"/>
          <c:spPr>
            <a:solidFill>
              <a:srgbClr val="004586"/>
            </a:solidFill>
            <a:ln w="28800">
              <a:solidFill>
                <a:srgbClr val="004586"/>
              </a:solidFill>
              <a:round/>
            </a:ln>
          </c:spPr>
          <c:marker>
            <c:symbol val="square"/>
            <c:size val="8"/>
            <c:spPr>
              <a:solidFill>
                <a:srgbClr val="004586"/>
              </a:solidFill>
            </c:spPr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Sheet1!$F$2:$F$49</c:f>
              <c:numCache>
                <c:formatCode>General</c:formatCode>
                <c:ptCount val="48"/>
                <c:pt idx="0">
                  <c:v>159.663304351306</c:v>
                </c:pt>
                <c:pt idx="1">
                  <c:v>163.629110926572</c:v>
                </c:pt>
                <c:pt idx="2">
                  <c:v>167.55817589446</c:v>
                </c:pt>
                <c:pt idx="3">
                  <c:v>171.506120237008</c:v>
                </c:pt>
                <c:pt idx="4">
                  <c:v>175.346265209638</c:v>
                </c:pt>
                <c:pt idx="5">
                  <c:v>180</c:v>
                </c:pt>
                <c:pt idx="6">
                  <c:v>177.020618245527</c:v>
                </c:pt>
                <c:pt idx="7">
                  <c:v>173.155812801256</c:v>
                </c:pt>
                <c:pt idx="8">
                  <c:v>155.651542569203</c:v>
                </c:pt>
                <c:pt idx="9">
                  <c:v>151.629446440915</c:v>
                </c:pt>
                <c:pt idx="10">
                  <c:v>147.597604669103</c:v>
                </c:pt>
                <c:pt idx="11">
                  <c:v>143.514562523619</c:v>
                </c:pt>
                <c:pt idx="12">
                  <c:v>135.441171308758</c:v>
                </c:pt>
                <c:pt idx="13">
                  <c:v>127.300739169625</c:v>
                </c:pt>
                <c:pt idx="14">
                  <c:v>119.201825565218</c:v>
                </c:pt>
                <c:pt idx="15">
                  <c:v>111.158250748254</c:v>
                </c:pt>
                <c:pt idx="16">
                  <c:v>107.092189860956</c:v>
                </c:pt>
                <c:pt idx="17">
                  <c:v>103.042393772033</c:v>
                </c:pt>
                <c:pt idx="18">
                  <c:v>99.035451040328</c:v>
                </c:pt>
                <c:pt idx="19">
                  <c:v>94.9492893049989</c:v>
                </c:pt>
                <c:pt idx="20">
                  <c:v>92.9806044895562</c:v>
                </c:pt>
                <c:pt idx="21">
                  <c:v>90</c:v>
                </c:pt>
                <c:pt idx="22">
                  <c:v>89.15765786073</c:v>
                </c:pt>
                <c:pt idx="23">
                  <c:v>87.2001513818808</c:v>
                </c:pt>
                <c:pt idx="24">
                  <c:v>85.0734718875776</c:v>
                </c:pt>
                <c:pt idx="25">
                  <c:v>81.1151824543374</c:v>
                </c:pt>
                <c:pt idx="26">
                  <c:v>77.0343697597943</c:v>
                </c:pt>
                <c:pt idx="27">
                  <c:v>73.9315256837645</c:v>
                </c:pt>
                <c:pt idx="28">
                  <c:v>62.7445968832299</c:v>
                </c:pt>
                <c:pt idx="29">
                  <c:v>50.0382501751361</c:v>
                </c:pt>
                <c:pt idx="30">
                  <c:v>40.7571473090129</c:v>
                </c:pt>
                <c:pt idx="31">
                  <c:v>22.6839148307594</c:v>
                </c:pt>
                <c:pt idx="32">
                  <c:v>19.2996216563072</c:v>
                </c:pt>
                <c:pt idx="33">
                  <c:v>16.154018035883</c:v>
                </c:pt>
                <c:pt idx="34">
                  <c:v>13.3439165640449</c:v>
                </c:pt>
                <c:pt idx="35">
                  <c:v>11.158335925868</c:v>
                </c:pt>
                <c:pt idx="36">
                  <c:v>9.98859254685642</c:v>
                </c:pt>
                <c:pt idx="37">
                  <c:v>10.3079949572251</c:v>
                </c:pt>
                <c:pt idx="38">
                  <c:v>11.8576913483334</c:v>
                </c:pt>
              </c:numCache>
            </c:numRef>
          </c:xVal>
          <c:yVal>
            <c:numRef>
              <c:f>Sheet1!$G$2:$G$49</c:f>
              <c:numCache>
                <c:formatCode>General</c:formatCode>
                <c:ptCount val="48"/>
                <c:pt idx="0">
                  <c:v>72.3340181623941</c:v>
                </c:pt>
                <c:pt idx="1">
                  <c:v>75.1421762840604</c:v>
                </c:pt>
                <c:pt idx="2">
                  <c:v>77.4364265658726</c:v>
                </c:pt>
                <c:pt idx="3">
                  <c:v>78.8708627775762</c:v>
                </c:pt>
                <c:pt idx="4">
                  <c:v>79.0563345774787</c:v>
                </c:pt>
                <c:pt idx="5">
                  <c:v>77.9770109503853</c:v>
                </c:pt>
                <c:pt idx="6">
                  <c:v>75.9300822143655</c:v>
                </c:pt>
                <c:pt idx="7">
                  <c:v>73.1769448180245</c:v>
                </c:pt>
                <c:pt idx="8">
                  <c:v>69.1436671899252</c:v>
                </c:pt>
                <c:pt idx="9">
                  <c:v>65.8335762167441</c:v>
                </c:pt>
                <c:pt idx="10">
                  <c:v>62.3335531941708</c:v>
                </c:pt>
                <c:pt idx="11">
                  <c:v>58.7799251414128</c:v>
                </c:pt>
                <c:pt idx="12">
                  <c:v>51.5231461330878</c:v>
                </c:pt>
                <c:pt idx="13">
                  <c:v>44.1496953259832</c:v>
                </c:pt>
                <c:pt idx="14">
                  <c:v>36.8119402905501</c:v>
                </c:pt>
                <c:pt idx="15">
                  <c:v>29.5941638760175</c:v>
                </c:pt>
                <c:pt idx="16">
                  <c:v>26.0427890713476</c:v>
                </c:pt>
                <c:pt idx="17">
                  <c:v>22.6214512174056</c:v>
                </c:pt>
                <c:pt idx="18">
                  <c:v>19.4350167934813</c:v>
                </c:pt>
                <c:pt idx="19">
                  <c:v>16.5281925120984</c:v>
                </c:pt>
                <c:pt idx="20">
                  <c:v>15.2338137021952</c:v>
                </c:pt>
                <c:pt idx="21">
                  <c:v>14.1188414473456</c:v>
                </c:pt>
                <c:pt idx="22">
                  <c:v>13.220697878189</c:v>
                </c:pt>
                <c:pt idx="23">
                  <c:v>12.5612103488556</c:v>
                </c:pt>
                <c:pt idx="24">
                  <c:v>12.2012519952431</c:v>
                </c:pt>
                <c:pt idx="25">
                  <c:v>12.3758971470263</c:v>
                </c:pt>
                <c:pt idx="26">
                  <c:v>13.7956686706641</c:v>
                </c:pt>
                <c:pt idx="27">
                  <c:v>16.0684743162355</c:v>
                </c:pt>
                <c:pt idx="28">
                  <c:v>27.2554031167701</c:v>
                </c:pt>
                <c:pt idx="29">
                  <c:v>39.9617498248639</c:v>
                </c:pt>
                <c:pt idx="30">
                  <c:v>49.2428526909871</c:v>
                </c:pt>
                <c:pt idx="31">
                  <c:v>67.3160851692406</c:v>
                </c:pt>
                <c:pt idx="32">
                  <c:v>70.7003783436928</c:v>
                </c:pt>
                <c:pt idx="33">
                  <c:v>73.845981964117</c:v>
                </c:pt>
                <c:pt idx="34">
                  <c:v>76.6560834359551</c:v>
                </c:pt>
                <c:pt idx="35">
                  <c:v>78.841664074132</c:v>
                </c:pt>
                <c:pt idx="36">
                  <c:v>80.0114074531436</c:v>
                </c:pt>
                <c:pt idx="37">
                  <c:v>79.6920050427749</c:v>
                </c:pt>
                <c:pt idx="38">
                  <c:v>78.1423086516666</c:v>
                </c:pt>
              </c:numCache>
            </c:numRef>
          </c:yVal>
          <c:smooth val="0"/>
        </c:ser>
        <c:axId val="58564328"/>
        <c:axId val="6409457"/>
      </c:scatterChart>
      <c:valAx>
        <c:axId val="58564328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b="0" sz="900" spc="-1" strike="noStrike">
                    <a:latin typeface="Arial"/>
                  </a:defRPr>
                </a:pPr>
                <a:r>
                  <a:rPr b="0" sz="900" spc="-1" strike="noStrike">
                    <a:latin typeface="Arial"/>
                  </a:rPr>
                  <a:t>Input polarization [deg]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6409457"/>
        <c:crosses val="autoZero"/>
        <c:crossBetween val="midCat"/>
      </c:valAx>
      <c:valAx>
        <c:axId val="6409457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b="0" sz="900" spc="-1" strike="noStrike">
                    <a:latin typeface="Arial"/>
                  </a:defRPr>
                </a:pPr>
                <a:r>
                  <a:rPr b="0" sz="900" spc="-1" strike="noStrike">
                    <a:latin typeface="Arial"/>
                  </a:rPr>
                  <a:t>Xi [deg]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58564328"/>
        <c:crosses val="autoZero"/>
        <c:crossBetween val="midCat"/>
      </c:valAx>
      <c:spPr>
        <a:noFill/>
        <a:ln w="0">
          <a:solidFill>
            <a:srgbClr val="b3b3b3"/>
          </a:solidFill>
        </a:ln>
      </c:spPr>
    </c:plotArea>
    <c:plotVisOnly val="1"/>
    <c:dispBlanksAs val="span"/>
  </c:chart>
  <c:spPr>
    <a:solidFill>
      <a:srgbClr val="ffffff"/>
    </a:solidFill>
    <a:ln w="0"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7</xdr:col>
      <xdr:colOff>379440</xdr:colOff>
      <xdr:row>7</xdr:row>
      <xdr:rowOff>9720</xdr:rowOff>
    </xdr:from>
    <xdr:to>
      <xdr:col>19</xdr:col>
      <xdr:colOff>791640</xdr:colOff>
      <xdr:row>43</xdr:row>
      <xdr:rowOff>16920</xdr:rowOff>
    </xdr:to>
    <xdr:graphicFrame>
      <xdr:nvGraphicFramePr>
        <xdr:cNvPr id="0" name=""/>
        <xdr:cNvGraphicFramePr/>
      </xdr:nvGraphicFramePr>
      <xdr:xfrm>
        <a:off x="8014680" y="1147320"/>
        <a:ext cx="10404360" cy="58593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40"/>
  <sheetViews>
    <sheetView showFormulas="false" showGridLines="true" showRowColHeaders="true" showZeros="true" rightToLeft="false" tabSelected="true" showOutlineSymbols="true" defaultGridColor="true" view="normal" topLeftCell="E1" colorId="64" zoomScale="100" zoomScaleNormal="100" zoomScalePageLayoutView="100" workbookViewId="0">
      <selection pane="topLeft" activeCell="L51" activeCellId="0" sqref="L51"/>
    </sheetView>
  </sheetViews>
  <sheetFormatPr defaultColWidth="11.53515625" defaultRowHeight="12.8" zeroHeight="false" outlineLevelRow="0" outlineLevelCol="0"/>
  <cols>
    <col collapsed="false" customWidth="true" hidden="false" outlineLevel="0" max="2" min="2" style="0" width="13.34"/>
    <col collapsed="false" customWidth="true" hidden="false" outlineLevel="0" max="3" min="3" style="0" width="13.75"/>
    <col collapsed="false" customWidth="true" hidden="false" outlineLevel="0" max="4" min="4" style="0" width="14.59"/>
    <col collapsed="false" customWidth="true" hidden="false" outlineLevel="0" max="5" min="5" style="0" width="15.97"/>
    <col collapsed="false" customWidth="true" hidden="false" outlineLevel="0" max="6" min="6" style="0" width="17.78"/>
    <col collapsed="false" customWidth="true" hidden="false" outlineLevel="0" max="7" min="7" style="0" width="21.26"/>
    <col collapsed="false" customWidth="true" hidden="false" outlineLevel="0" max="8" min="8" style="0" width="14.9"/>
  </cols>
  <sheetData>
    <row r="1" customFormat="false" ht="12.8" hidden="false" customHeight="false" outlineLevel="0" collapsed="false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</row>
    <row r="2" customFormat="false" ht="12.8" hidden="false" customHeight="false" outlineLevel="0" collapsed="false">
      <c r="A2" s="0" t="n">
        <v>61</v>
      </c>
      <c r="B2" s="0" t="n">
        <v>72</v>
      </c>
      <c r="C2" s="0" t="n">
        <v>4.002</v>
      </c>
      <c r="D2" s="0" t="n">
        <v>58</v>
      </c>
      <c r="E2" s="0" t="n">
        <v>4.356</v>
      </c>
      <c r="F2" s="0" t="n">
        <f aca="false">90+ATAN(SQRT((C2-$I$4)/($I$5-$I$4)/(B2-$I$2)*($I$3-$I$2)))*180/PI()</f>
        <v>159.663304351306</v>
      </c>
      <c r="G2" s="0" t="n">
        <f aca="false">ATAN(SQRT((E2-$I$4)/($I$5-$I$4)/(D2-$I$2)*($I$3-$I$2)))*180/PI()</f>
        <v>72.3340181623941</v>
      </c>
      <c r="H2" s="0" t="s">
        <v>8</v>
      </c>
      <c r="I2" s="0" t="n">
        <f aca="false">MIN(B2:B40)</f>
        <v>0.6</v>
      </c>
    </row>
    <row r="3" customFormat="false" ht="12.8" hidden="false" customHeight="false" outlineLevel="0" collapsed="false">
      <c r="A3" s="0" t="n">
        <v>63</v>
      </c>
      <c r="B3" s="0" t="n">
        <v>47.5</v>
      </c>
      <c r="C3" s="0" t="n">
        <v>4.184</v>
      </c>
      <c r="D3" s="0" t="n">
        <v>41.5</v>
      </c>
      <c r="E3" s="0" t="n">
        <v>4.473</v>
      </c>
      <c r="F3" s="0" t="n">
        <f aca="false">90+ATAN(SQRT((C3-$I$4)/($I$5-$I$4)/(B3-$I$2)*($I$3-$I$2)))*180/PI()</f>
        <v>163.629110926572</v>
      </c>
      <c r="G3" s="0" t="n">
        <f aca="false">ATAN(SQRT((E3-$I$4)/($I$5-$I$4)/(D3-$I$2)*($I$3-$I$2)))*180/PI()</f>
        <v>75.1421762840604</v>
      </c>
      <c r="H3" s="0" t="s">
        <v>9</v>
      </c>
      <c r="I3" s="0" t="n">
        <f aca="false">MAX(B2:B40)</f>
        <v>603.5</v>
      </c>
    </row>
    <row r="4" customFormat="false" ht="12.8" hidden="false" customHeight="false" outlineLevel="0" collapsed="false">
      <c r="A4" s="0" t="n">
        <v>65</v>
      </c>
      <c r="B4" s="0" t="n">
        <v>28</v>
      </c>
      <c r="C4" s="0" t="n">
        <v>4.333</v>
      </c>
      <c r="D4" s="0" t="n">
        <v>30</v>
      </c>
      <c r="E4" s="0" t="n">
        <v>4.556</v>
      </c>
      <c r="F4" s="0" t="n">
        <f aca="false">90+ATAN(SQRT((C4-$I$4)/($I$5-$I$4)/(B4-$I$2)*($I$3-$I$2)))*180/PI()</f>
        <v>167.55817589446</v>
      </c>
      <c r="G4" s="0" t="n">
        <f aca="false">ATAN(SQRT((E4-$I$4)/($I$5-$I$4)/(D4-$I$2)*($I$3-$I$2)))*180/PI()</f>
        <v>77.4364265658726</v>
      </c>
      <c r="H4" s="0" t="s">
        <v>10</v>
      </c>
      <c r="I4" s="0" t="n">
        <f aca="false">MIN(C2:C40)</f>
        <v>0.014</v>
      </c>
    </row>
    <row r="5" customFormat="false" ht="12.8" hidden="false" customHeight="false" outlineLevel="0" collapsed="false">
      <c r="A5" s="0" t="n">
        <v>67</v>
      </c>
      <c r="B5" s="0" t="n">
        <v>13.5</v>
      </c>
      <c r="C5" s="0" t="n">
        <v>4.452</v>
      </c>
      <c r="D5" s="0" t="n">
        <v>23.75</v>
      </c>
      <c r="E5" s="0" t="n">
        <v>4.604</v>
      </c>
      <c r="F5" s="0" t="n">
        <f aca="false">90+ATAN(SQRT((C5-$I$4)/($I$5-$I$4)/(B5-$I$2)*($I$3-$I$2)))*180/PI()</f>
        <v>171.506120237008</v>
      </c>
      <c r="G5" s="0" t="n">
        <f aca="false">ATAN(SQRT((E5-$I$4)/($I$5-$I$4)/(D5-$I$2)*($I$3-$I$2)))*180/PI()</f>
        <v>78.8708627775762</v>
      </c>
      <c r="H5" s="0" t="s">
        <v>11</v>
      </c>
      <c r="I5" s="0" t="n">
        <f aca="false">MAX(C2:C40)</f>
        <v>4.64</v>
      </c>
    </row>
    <row r="6" customFormat="false" ht="12.8" hidden="false" customHeight="false" outlineLevel="0" collapsed="false">
      <c r="A6" s="0" t="n">
        <v>69</v>
      </c>
      <c r="B6" s="0" t="n">
        <v>4.5</v>
      </c>
      <c r="C6" s="0" t="n">
        <v>4.53</v>
      </c>
      <c r="D6" s="0" t="n">
        <v>23</v>
      </c>
      <c r="E6" s="0" t="n">
        <v>4.611</v>
      </c>
      <c r="F6" s="0" t="n">
        <f aca="false">90+ATAN(SQRT((C6-$I$4)/($I$5-$I$4)/(B6-$I$2)*($I$3-$I$2)))*180/PI()</f>
        <v>175.346265209638</v>
      </c>
      <c r="G6" s="0" t="n">
        <f aca="false">ATAN(SQRT((E6-$I$4)/($I$5-$I$4)/(D6-$I$2)*($I$3-$I$2)))*180/PI()</f>
        <v>79.0563345774787</v>
      </c>
    </row>
    <row r="7" customFormat="false" ht="12.8" hidden="false" customHeight="false" outlineLevel="0" collapsed="false">
      <c r="A7" s="1" t="n">
        <v>71</v>
      </c>
      <c r="B7" s="0" t="n">
        <v>0.6</v>
      </c>
      <c r="C7" s="0" t="n">
        <v>4.64</v>
      </c>
      <c r="D7" s="0" t="n">
        <v>28</v>
      </c>
      <c r="E7" s="0" t="n">
        <v>4.649</v>
      </c>
      <c r="F7" s="0" t="n">
        <v>180</v>
      </c>
      <c r="G7" s="0" t="n">
        <f aca="false">ATAN(SQRT((E7-$I$4)/($I$5-$I$4)/(D7-$I$2)*($I$3-$I$2)))*180/PI()</f>
        <v>77.9770109503853</v>
      </c>
    </row>
    <row r="8" customFormat="false" ht="12.8" hidden="false" customHeight="false" outlineLevel="0" collapsed="false">
      <c r="A8" s="0" t="n">
        <v>73</v>
      </c>
      <c r="B8" s="0" t="n">
        <v>2.2</v>
      </c>
      <c r="C8" s="0" t="n">
        <v>4.546</v>
      </c>
      <c r="D8" s="0" t="n">
        <v>37.25</v>
      </c>
      <c r="E8" s="0" t="n">
        <v>4.491</v>
      </c>
      <c r="F8" s="0" t="n">
        <f aca="false">90+ATAN(SQRT((C8-$I$4)/($I$5-$I$4)/(B8-$I$2)*($I$3-$I$2)))*180/PI()</f>
        <v>177.020618245527</v>
      </c>
      <c r="G8" s="0" t="n">
        <f aca="false">ATAN(SQRT((E8-$I$4)/($I$5-$I$4)/(D8-$I$2)*($I$3-$I$2)))*180/PI()</f>
        <v>75.9300822143655</v>
      </c>
    </row>
    <row r="9" customFormat="false" ht="12.8" hidden="false" customHeight="false" outlineLevel="0" collapsed="false">
      <c r="A9" s="0" t="n">
        <v>75</v>
      </c>
      <c r="B9" s="0" t="n">
        <v>9</v>
      </c>
      <c r="C9" s="0" t="n">
        <v>4.488</v>
      </c>
      <c r="D9" s="0" t="n">
        <v>52.5</v>
      </c>
      <c r="E9" s="0" t="n">
        <v>4.37</v>
      </c>
      <c r="F9" s="0" t="n">
        <f aca="false">90+ATAN(SQRT((C9-$I$4)/($I$5-$I$4)/(B9-$I$2)*($I$3-$I$2)))*180/PI()</f>
        <v>173.155812801256</v>
      </c>
      <c r="G9" s="0" t="n">
        <f aca="false">ATAN(SQRT((E9-$I$4)/($I$5-$I$4)/(D9-$I$2)*($I$3-$I$2)))*180/PI()</f>
        <v>73.1769448180245</v>
      </c>
    </row>
    <row r="10" customFormat="false" ht="12.8" hidden="false" customHeight="false" outlineLevel="0" collapsed="false">
      <c r="A10" s="0" t="n">
        <v>59</v>
      </c>
      <c r="B10" s="0" t="n">
        <v>100.5</v>
      </c>
      <c r="C10" s="0" t="n">
        <v>3.757</v>
      </c>
      <c r="D10" s="0" t="n">
        <v>79.25</v>
      </c>
      <c r="E10" s="0" t="n">
        <v>4.1715</v>
      </c>
      <c r="F10" s="0" t="n">
        <f aca="false">90+ATAN(SQRT((C10-$I$4)/($I$5-$I$4)/(B10-$I$2)*($I$3-$I$2)))*180/PI()</f>
        <v>155.651542569203</v>
      </c>
      <c r="G10" s="0" t="n">
        <f aca="false">ATAN(SQRT((E10-$I$4)/($I$5-$I$4)/(D10-$I$2)*($I$3-$I$2)))*180/PI()</f>
        <v>69.1436671899252</v>
      </c>
    </row>
    <row r="11" customFormat="false" ht="12.8" hidden="false" customHeight="false" outlineLevel="0" collapsed="false">
      <c r="A11" s="0" t="n">
        <v>57</v>
      </c>
      <c r="B11" s="0" t="n">
        <v>133.25</v>
      </c>
      <c r="C11" s="0" t="n">
        <v>3.504</v>
      </c>
      <c r="D11" s="0" t="n">
        <v>104.75</v>
      </c>
      <c r="E11" s="0" t="n">
        <v>3.983</v>
      </c>
      <c r="F11" s="0" t="n">
        <f aca="false">90+ATAN(SQRT((C11-$I$4)/($I$5-$I$4)/(B11-$I$2)*($I$3-$I$2)))*180/PI()</f>
        <v>151.629446440915</v>
      </c>
      <c r="G11" s="0" t="n">
        <f aca="false">ATAN(SQRT((E11-$I$4)/($I$5-$I$4)/(D11-$I$2)*($I$3-$I$2)))*180/PI()</f>
        <v>65.8335762167441</v>
      </c>
    </row>
    <row r="12" customFormat="false" ht="12.8" hidden="false" customHeight="false" outlineLevel="0" collapsed="false">
      <c r="A12" s="0" t="n">
        <v>55</v>
      </c>
      <c r="B12" s="0" t="n">
        <v>169.75</v>
      </c>
      <c r="C12" s="0" t="n">
        <v>3.236</v>
      </c>
      <c r="D12" s="0" t="n">
        <v>134.5</v>
      </c>
      <c r="E12" s="0" t="n">
        <v>3.752</v>
      </c>
      <c r="F12" s="0" t="n">
        <f aca="false">90+ATAN(SQRT((C12-$I$4)/($I$5-$I$4)/(B12-$I$2)*($I$3-$I$2)))*180/PI()</f>
        <v>147.597604669103</v>
      </c>
      <c r="G12" s="0" t="n">
        <f aca="false">ATAN(SQRT((E12-$I$4)/($I$5-$I$4)/(D12-$I$2)*($I$3-$I$2)))*180/PI()</f>
        <v>62.3335531941708</v>
      </c>
    </row>
    <row r="13" customFormat="false" ht="12.8" hidden="false" customHeight="false" outlineLevel="0" collapsed="false">
      <c r="A13" s="0" t="n">
        <v>53</v>
      </c>
      <c r="B13" s="0" t="n">
        <v>209.25</v>
      </c>
      <c r="C13" s="0" t="n">
        <v>2.941</v>
      </c>
      <c r="D13" s="0" t="n">
        <v>167.5</v>
      </c>
      <c r="E13" s="0" t="n">
        <v>3.5</v>
      </c>
      <c r="F13" s="0" t="n">
        <f aca="false">90+ATAN(SQRT((C13-$I$4)/($I$5-$I$4)/(B13-$I$2)*($I$3-$I$2)))*180/PI()</f>
        <v>143.514562523619</v>
      </c>
      <c r="G13" s="0" t="n">
        <f aca="false">ATAN(SQRT((E13-$I$4)/($I$5-$I$4)/(D13-$I$2)*($I$3-$I$2)))*180/PI()</f>
        <v>58.7799251414128</v>
      </c>
    </row>
    <row r="14" customFormat="false" ht="12.8" hidden="false" customHeight="false" outlineLevel="0" collapsed="false">
      <c r="A14" s="0" t="n">
        <v>49</v>
      </c>
      <c r="B14" s="0" t="n">
        <v>290</v>
      </c>
      <c r="C14" s="0" t="n">
        <v>2.304</v>
      </c>
      <c r="D14" s="0" t="n">
        <v>240</v>
      </c>
      <c r="E14" s="0" t="n">
        <v>2.922</v>
      </c>
      <c r="F14" s="0" t="n">
        <f aca="false">90+ATAN(SQRT((C14-$I$4)/($I$5-$I$4)/(B14-$I$2)*($I$3-$I$2)))*180/PI()</f>
        <v>135.441171308758</v>
      </c>
      <c r="G14" s="0" t="n">
        <f aca="false">ATAN(SQRT((E14-$I$4)/($I$5-$I$4)/(D14-$I$2)*($I$3-$I$2)))*180/PI()</f>
        <v>51.5231461330878</v>
      </c>
    </row>
    <row r="15" customFormat="false" ht="12.8" hidden="false" customHeight="false" outlineLevel="0" collapsed="false">
      <c r="A15" s="0" t="n">
        <v>45</v>
      </c>
      <c r="B15" s="0" t="n">
        <v>373.6</v>
      </c>
      <c r="C15" s="0" t="n">
        <v>1.675</v>
      </c>
      <c r="D15" s="0" t="n">
        <v>318</v>
      </c>
      <c r="E15" s="0" t="n">
        <v>2.309</v>
      </c>
      <c r="F15" s="0" t="n">
        <f aca="false">90+ATAN(SQRT((C15-$I$4)/($I$5-$I$4)/(B15-$I$2)*($I$3-$I$2)))*180/PI()</f>
        <v>127.300739169625</v>
      </c>
      <c r="G15" s="0" t="n">
        <f aca="false">ATAN(SQRT((E15-$I$4)/($I$5-$I$4)/(D15-$I$2)*($I$3-$I$2)))*180/PI()</f>
        <v>44.1496953259832</v>
      </c>
    </row>
    <row r="16" customFormat="false" ht="12.8" hidden="false" customHeight="false" outlineLevel="0" collapsed="false">
      <c r="A16" s="0" t="n">
        <v>41</v>
      </c>
      <c r="B16" s="0" t="n">
        <v>450.75</v>
      </c>
      <c r="C16" s="0" t="n">
        <v>1.093</v>
      </c>
      <c r="D16" s="0" t="n">
        <v>394.75</v>
      </c>
      <c r="E16" s="0" t="n">
        <v>1.708</v>
      </c>
      <c r="F16" s="0" t="n">
        <f aca="false">90+ATAN(SQRT((C16-$I$4)/($I$5-$I$4)/(B16-$I$2)*($I$3-$I$2)))*180/PI()</f>
        <v>119.201825565218</v>
      </c>
      <c r="G16" s="0" t="n">
        <f aca="false">ATAN(SQRT((E16-$I$4)/($I$5-$I$4)/(D16-$I$2)*($I$3-$I$2)))*180/PI()</f>
        <v>36.8119402905501</v>
      </c>
    </row>
    <row r="17" customFormat="false" ht="12.8" hidden="false" customHeight="false" outlineLevel="0" collapsed="false">
      <c r="A17" s="0" t="n">
        <v>37</v>
      </c>
      <c r="B17" s="0" t="n">
        <v>517.4</v>
      </c>
      <c r="C17" s="0" t="n">
        <v>0.608</v>
      </c>
      <c r="D17" s="0" t="n">
        <v>465.25</v>
      </c>
      <c r="E17" s="0" t="n">
        <v>1.164</v>
      </c>
      <c r="F17" s="0" t="n">
        <f aca="false">90+ATAN(SQRT((C17-$I$4)/($I$5-$I$4)/(B17-$I$2)*($I$3-$I$2)))*180/PI()</f>
        <v>111.158250748254</v>
      </c>
      <c r="G17" s="0" t="n">
        <f aca="false">ATAN(SQRT((E17-$I$4)/($I$5-$I$4)/(D17-$I$2)*($I$3-$I$2)))*180/PI()</f>
        <v>29.5941638760175</v>
      </c>
    </row>
    <row r="18" customFormat="false" ht="12.8" hidden="false" customHeight="false" outlineLevel="0" collapsed="false">
      <c r="A18" s="0" t="n">
        <v>35</v>
      </c>
      <c r="B18" s="0" t="n">
        <v>543</v>
      </c>
      <c r="C18" s="0" t="n">
        <v>0.4075</v>
      </c>
      <c r="D18" s="0" t="n">
        <v>494</v>
      </c>
      <c r="E18" s="0" t="n">
        <v>0.918</v>
      </c>
      <c r="F18" s="0" t="n">
        <f aca="false">90+ATAN(SQRT((C18-$I$4)/($I$5-$I$4)/(B18-$I$2)*($I$3-$I$2)))*180/PI()</f>
        <v>107.092189860956</v>
      </c>
      <c r="G18" s="0" t="n">
        <f aca="false">ATAN(SQRT((E18-$I$4)/($I$5-$I$4)/(D18-$I$2)*($I$3-$I$2)))*180/PI()</f>
        <v>26.0427890713476</v>
      </c>
    </row>
    <row r="19" customFormat="false" ht="12.8" hidden="false" customHeight="false" outlineLevel="0" collapsed="false">
      <c r="A19" s="0" t="n">
        <v>33</v>
      </c>
      <c r="B19" s="0" t="n">
        <v>566.5</v>
      </c>
      <c r="C19" s="0" t="n">
        <v>0.247</v>
      </c>
      <c r="D19" s="0" t="n">
        <v>522.25</v>
      </c>
      <c r="E19" s="0" t="n">
        <v>0.709</v>
      </c>
      <c r="F19" s="0" t="n">
        <f aca="false">90+ATAN(SQRT((C19-$I$4)/($I$5-$I$4)/(B19-$I$2)*($I$3-$I$2)))*180/PI()</f>
        <v>103.042393772033</v>
      </c>
      <c r="G19" s="0" t="n">
        <f aca="false">ATAN(SQRT((E19-$I$4)/($I$5-$I$4)/(D19-$I$2)*($I$3-$I$2)))*180/PI()</f>
        <v>22.6214512174056</v>
      </c>
    </row>
    <row r="20" customFormat="false" ht="12.8" hidden="false" customHeight="false" outlineLevel="0" collapsed="false">
      <c r="A20" s="0" t="n">
        <v>31</v>
      </c>
      <c r="B20" s="0" t="n">
        <v>583</v>
      </c>
      <c r="C20" s="0" t="n">
        <v>0.127</v>
      </c>
      <c r="D20" s="0" t="n">
        <v>546</v>
      </c>
      <c r="E20" s="0" t="n">
        <v>0.535</v>
      </c>
      <c r="F20" s="0" t="n">
        <f aca="false">90+ATAN(SQRT((C20-$I$4)/($I$5-$I$4)/(B20-$I$2)*($I$3-$I$2)))*180/PI()</f>
        <v>99.035451040328</v>
      </c>
      <c r="G20" s="0" t="n">
        <f aca="false">ATAN(SQRT((E20-$I$4)/($I$5-$I$4)/(D20-$I$2)*($I$3-$I$2)))*180/PI()</f>
        <v>19.4350167934813</v>
      </c>
    </row>
    <row r="21" customFormat="false" ht="12.8" hidden="false" customHeight="false" outlineLevel="0" collapsed="false">
      <c r="A21" s="0" t="n">
        <v>29</v>
      </c>
      <c r="B21" s="0" t="n">
        <v>591.5</v>
      </c>
      <c r="C21" s="0" t="n">
        <v>0.048</v>
      </c>
      <c r="D21" s="0" t="n">
        <v>563</v>
      </c>
      <c r="E21" s="0" t="n">
        <v>0.394</v>
      </c>
      <c r="F21" s="0" t="n">
        <f aca="false">90+ATAN(SQRT((C21-$I$4)/($I$5-$I$4)/(B21-$I$2)*($I$3-$I$2)))*180/PI()</f>
        <v>94.9492893049989</v>
      </c>
      <c r="G21" s="0" t="n">
        <f aca="false">ATAN(SQRT((E21-$I$4)/($I$5-$I$4)/(D21-$I$2)*($I$3-$I$2)))*180/PI()</f>
        <v>16.5281925120984</v>
      </c>
    </row>
    <row r="22" customFormat="false" ht="12.8" hidden="false" customHeight="false" outlineLevel="0" collapsed="false">
      <c r="A22" s="0" t="n">
        <v>28</v>
      </c>
      <c r="B22" s="0" t="n">
        <v>601.5</v>
      </c>
      <c r="C22" s="0" t="n">
        <v>0.0265</v>
      </c>
      <c r="D22" s="0" t="n">
        <v>575.25</v>
      </c>
      <c r="E22" s="0" t="n">
        <v>0.341</v>
      </c>
      <c r="F22" s="0" t="n">
        <f aca="false">90+ATAN(SQRT((C22-$I$4)/($I$5-$I$4)/(B22-$I$2)*($I$3-$I$2)))*180/PI()</f>
        <v>92.9806044895562</v>
      </c>
      <c r="G22" s="0" t="n">
        <f aca="false">ATAN(SQRT((E22-$I$4)/($I$5-$I$4)/(D22-$I$2)*($I$3-$I$2)))*180/PI()</f>
        <v>15.2338137021952</v>
      </c>
    </row>
    <row r="23" customFormat="false" ht="12.8" hidden="false" customHeight="false" outlineLevel="0" collapsed="false">
      <c r="A23" s="0" t="n">
        <v>27</v>
      </c>
      <c r="B23" s="0" t="n">
        <v>597.75</v>
      </c>
      <c r="C23" s="0" t="n">
        <v>0.014</v>
      </c>
      <c r="D23" s="0" t="n">
        <v>581.5</v>
      </c>
      <c r="E23" s="0" t="n">
        <v>0.296</v>
      </c>
      <c r="F23" s="0" t="n">
        <f aca="false">90+ATAN(SQRT((C23-$I$4)/($I$5-$I$4)/(B23-$I$2)*($I$3-$I$2)))*180/PI()</f>
        <v>90</v>
      </c>
      <c r="G23" s="0" t="n">
        <f aca="false">ATAN(SQRT((E23-$I$4)/($I$5-$I$4)/(D23-$I$2)*($I$3-$I$2)))*180/PI()</f>
        <v>14.1188414473456</v>
      </c>
    </row>
    <row r="24" customFormat="false" ht="12.8" hidden="false" customHeight="false" outlineLevel="0" collapsed="false">
      <c r="A24" s="0" t="n">
        <v>26</v>
      </c>
      <c r="B24" s="0" t="n">
        <v>603.5</v>
      </c>
      <c r="C24" s="0" t="n">
        <v>0.015</v>
      </c>
      <c r="D24" s="0" t="n">
        <v>581.5</v>
      </c>
      <c r="E24" s="0" t="n">
        <v>0.26</v>
      </c>
      <c r="F24" s="0" t="n">
        <f aca="false">90-ATAN(SQRT((C24-$I$4)/($I$5-$I$4)/(B24-$I$2)*($I$3-$I$2)))*180/PI()</f>
        <v>89.15765786073</v>
      </c>
      <c r="G24" s="0" t="n">
        <f aca="false">ATAN(SQRT((E24-$I$4)/($I$5-$I$4)/(D24-$I$2)*($I$3-$I$2)))*180/PI()</f>
        <v>13.220697878189</v>
      </c>
    </row>
    <row r="25" customFormat="false" ht="12.8" hidden="false" customHeight="false" outlineLevel="0" collapsed="false">
      <c r="A25" s="0" t="n">
        <v>25</v>
      </c>
      <c r="B25" s="0" t="n">
        <v>600</v>
      </c>
      <c r="C25" s="0" t="n">
        <v>0.025</v>
      </c>
      <c r="D25" s="0" t="n">
        <v>586</v>
      </c>
      <c r="E25" s="0" t="n">
        <v>0.237</v>
      </c>
      <c r="F25" s="0" t="n">
        <f aca="false">90-ATAN(SQRT((C25-$I$4)/($I$5-$I$4)/(B25-$I$2)*($I$3-$I$2)))*180/PI()</f>
        <v>87.2001513818808</v>
      </c>
      <c r="G25" s="0" t="n">
        <f aca="false">ATAN(SQRT((E25-$I$4)/($I$5-$I$4)/(D25-$I$2)*($I$3-$I$2)))*180/PI()</f>
        <v>12.5612103488556</v>
      </c>
    </row>
    <row r="26" customFormat="false" ht="12.8" hidden="false" customHeight="false" outlineLevel="0" collapsed="false">
      <c r="A26" s="0" t="n">
        <v>24</v>
      </c>
      <c r="B26" s="0" t="n">
        <v>597</v>
      </c>
      <c r="C26" s="0" t="n">
        <v>0.048</v>
      </c>
      <c r="D26" s="0" t="n">
        <v>588.75</v>
      </c>
      <c r="E26" s="0" t="n">
        <v>0.225</v>
      </c>
      <c r="F26" s="0" t="n">
        <f aca="false">90-ATAN(SQRT((C26-$I$4)/($I$5-$I$4)/(B26-$I$2)*($I$3-$I$2)))*180/PI()</f>
        <v>85.0734718875776</v>
      </c>
      <c r="G26" s="0" t="n">
        <f aca="false">ATAN(SQRT((E26-$I$4)/($I$5-$I$4)/(D26-$I$2)*($I$3-$I$2)))*180/PI()</f>
        <v>12.2012519952431</v>
      </c>
    </row>
    <row r="27" customFormat="false" ht="12.8" hidden="false" customHeight="false" outlineLevel="0" collapsed="false">
      <c r="A27" s="0" t="n">
        <v>22</v>
      </c>
      <c r="B27" s="0" t="n">
        <v>587.25</v>
      </c>
      <c r="C27" s="0" t="n">
        <v>0.124</v>
      </c>
      <c r="D27" s="0" t="n">
        <v>588</v>
      </c>
      <c r="E27" s="0" t="n">
        <v>0.231</v>
      </c>
      <c r="F27" s="0" t="n">
        <f aca="false">90-ATAN(SQRT((C27-$I$4)/($I$5-$I$4)/(B27-$I$2)*($I$3-$I$2)))*180/PI()</f>
        <v>81.1151824543374</v>
      </c>
      <c r="G27" s="0" t="n">
        <f aca="false">ATAN(SQRT((E27-$I$4)/($I$5-$I$4)/(D27-$I$2)*($I$3-$I$2)))*180/PI()</f>
        <v>12.3758971470263</v>
      </c>
    </row>
    <row r="28" customFormat="false" ht="12.8" hidden="false" customHeight="false" outlineLevel="0" collapsed="false">
      <c r="A28" s="0" t="n">
        <v>20</v>
      </c>
      <c r="B28" s="0" t="n">
        <v>571</v>
      </c>
      <c r="C28" s="0" t="n">
        <v>0.246</v>
      </c>
      <c r="D28" s="0" t="n">
        <v>581</v>
      </c>
      <c r="E28" s="0" t="n">
        <v>0.2825</v>
      </c>
      <c r="F28" s="0" t="n">
        <f aca="false">90-ATAN(SQRT((C28-$I$4)/($I$5-$I$4)/(B28-$I$2)*($I$3-$I$2)))*180/PI()</f>
        <v>77.0343697597943</v>
      </c>
      <c r="G28" s="0" t="n">
        <f aca="false">ATAN(SQRT((E28-$I$4)/($I$5-$I$4)/(D28-$I$2)*($I$3-$I$2)))*180/PI()</f>
        <v>13.7956686706641</v>
      </c>
    </row>
    <row r="29" customFormat="false" ht="12.8" hidden="false" customHeight="false" outlineLevel="0" collapsed="false">
      <c r="A29" s="0" t="n">
        <v>18</v>
      </c>
      <c r="B29" s="0" t="n">
        <v>549.5</v>
      </c>
      <c r="C29" s="0" t="n">
        <v>0.407</v>
      </c>
      <c r="D29" s="0" t="n">
        <v>569.25</v>
      </c>
      <c r="E29" s="0" t="n">
        <v>0.376</v>
      </c>
      <c r="F29" s="0" t="n">
        <f aca="false">90-ATAN(SQRT((E29-$I$4)/($I$5-$I$4)/(D29-$I$2)*($I$3-$I$2)))*180/PI()</f>
        <v>73.9315256837645</v>
      </c>
      <c r="G29" s="0" t="n">
        <f aca="false">ATAN(SQRT((E29-$I$4)/($I$5-$I$4)/(D29-$I$2)*($I$3-$I$2)))*180/PI()</f>
        <v>16.0684743162355</v>
      </c>
    </row>
    <row r="30" customFormat="false" ht="12.8" hidden="false" customHeight="false" outlineLevel="0" collapsed="false">
      <c r="A30" s="0" t="n">
        <v>11</v>
      </c>
      <c r="B30" s="0" t="n">
        <v>438.5</v>
      </c>
      <c r="C30" s="0" t="n">
        <v>1.238</v>
      </c>
      <c r="D30" s="0" t="n">
        <v>488.75</v>
      </c>
      <c r="E30" s="0" t="n">
        <v>1.008</v>
      </c>
      <c r="F30" s="0" t="n">
        <f aca="false">90-ATAN(SQRT((E30-$I$4)/($I$5-$I$4)/(D30-$I$2)*($I$3-$I$2)))*180/PI()</f>
        <v>62.7445968832299</v>
      </c>
      <c r="G30" s="0" t="n">
        <f aca="false">ATAN(SQRT((E30-$I$4)/($I$5-$I$4)/(D30-$I$2)*($I$3-$I$2)))*180/PI()</f>
        <v>27.2554031167701</v>
      </c>
    </row>
    <row r="31" customFormat="false" ht="12.8" hidden="false" customHeight="false" outlineLevel="0" collapsed="false">
      <c r="A31" s="0" t="n">
        <v>4</v>
      </c>
      <c r="B31" s="0" t="n">
        <v>295</v>
      </c>
      <c r="C31" s="0" t="n">
        <v>2.315</v>
      </c>
      <c r="D31" s="0" t="n">
        <v>365.5</v>
      </c>
      <c r="E31" s="0" t="n">
        <v>1.98</v>
      </c>
      <c r="F31" s="0" t="n">
        <f aca="false">90-ATAN(SQRT((E31-$I$4)/($I$5-$I$4)/(D31-$I$2)*($I$3-$I$2)))*180/PI()</f>
        <v>50.0382501751361</v>
      </c>
      <c r="G31" s="0" t="n">
        <f aca="false">ATAN(SQRT((E31-$I$4)/($I$5-$I$4)/(D31-$I$2)*($I$3-$I$2)))*180/PI()</f>
        <v>39.9617498248639</v>
      </c>
    </row>
    <row r="32" customFormat="false" ht="12.8" hidden="false" customHeight="false" outlineLevel="0" collapsed="false">
      <c r="A32" s="0" t="n">
        <v>359</v>
      </c>
      <c r="B32" s="0" t="n">
        <v>192</v>
      </c>
      <c r="C32" s="0" t="n">
        <v>3.104</v>
      </c>
      <c r="D32" s="0" t="n">
        <v>266.25</v>
      </c>
      <c r="E32" s="0" t="n">
        <v>2.758</v>
      </c>
      <c r="F32" s="0" t="n">
        <f aca="false">90-ATAN(SQRT((E32-$I$4)/($I$5-$I$4)/(D32-$I$2)*($I$3-$I$2)))*180/PI()</f>
        <v>40.7571473090129</v>
      </c>
      <c r="G32" s="0" t="n">
        <f aca="false">ATAN(SQRT((E32-$I$4)/($I$5-$I$4)/(D32-$I$2)*($I$3-$I$2)))*180/PI()</f>
        <v>49.2428526909871</v>
      </c>
    </row>
    <row r="33" customFormat="false" ht="12.8" hidden="false" customHeight="false" outlineLevel="0" collapsed="false">
      <c r="A33" s="0" t="n">
        <v>349</v>
      </c>
      <c r="B33" s="0" t="n">
        <v>39</v>
      </c>
      <c r="C33" s="0" t="n">
        <v>4.314</v>
      </c>
      <c r="D33" s="0" t="n">
        <v>94.25</v>
      </c>
      <c r="E33" s="0" t="n">
        <v>4.127</v>
      </c>
      <c r="F33" s="0" t="n">
        <f aca="false">90-ATAN(SQRT((E33-$I$4)/($I$5-$I$4)/(D33-$I$2)*($I$3-$I$2)))*180/PI()</f>
        <v>22.6839148307594</v>
      </c>
      <c r="G33" s="0" t="n">
        <f aca="false">ATAN(SQRT((E33-$I$4)/($I$5-$I$4)/(D33-$I$2)*($I$3-$I$2)))*180/PI()</f>
        <v>67.3160851692406</v>
      </c>
    </row>
    <row r="34" customFormat="false" ht="12.8" hidden="false" customHeight="false" outlineLevel="0" collapsed="false">
      <c r="A34" s="0" t="n">
        <v>347</v>
      </c>
      <c r="B34" s="0" t="n">
        <v>21.75</v>
      </c>
      <c r="C34" s="0" t="n">
        <v>4.455</v>
      </c>
      <c r="D34" s="0" t="n">
        <v>69.5</v>
      </c>
      <c r="E34" s="0" t="n">
        <v>4.325</v>
      </c>
      <c r="F34" s="0" t="n">
        <f aca="false">90-ATAN(SQRT((E34-$I$4)/($I$5-$I$4)/(D34-$I$2)*($I$3-$I$2)))*180/PI()</f>
        <v>19.2996216563072</v>
      </c>
      <c r="G34" s="0" t="n">
        <f aca="false">ATAN(SQRT((E34-$I$4)/($I$5-$I$4)/(D34-$I$2)*($I$3-$I$2)))*180/PI()</f>
        <v>70.7003783436928</v>
      </c>
    </row>
    <row r="35" customFormat="false" ht="12.8" hidden="false" customHeight="false" outlineLevel="0" collapsed="false">
      <c r="A35" s="0" t="n">
        <v>345</v>
      </c>
      <c r="B35" s="0" t="n">
        <v>9.5</v>
      </c>
      <c r="C35" s="0" t="n">
        <v>4.562</v>
      </c>
      <c r="D35" s="0" t="n">
        <v>49.5</v>
      </c>
      <c r="E35" s="0" t="n">
        <v>4.486</v>
      </c>
      <c r="F35" s="0" t="n">
        <f aca="false">90-ATAN(SQRT((E35-$I$4)/($I$5-$I$4)/(D35-$I$2)*($I$3-$I$2)))*180/PI()</f>
        <v>16.154018035883</v>
      </c>
      <c r="G35" s="0" t="n">
        <f aca="false">ATAN(SQRT((E35-$I$4)/($I$5-$I$4)/(D35-$I$2)*($I$3-$I$2)))*180/PI()</f>
        <v>73.845981964117</v>
      </c>
    </row>
    <row r="36" customFormat="false" ht="12.8" hidden="false" customHeight="false" outlineLevel="0" collapsed="false">
      <c r="A36" s="0" t="n">
        <v>343</v>
      </c>
      <c r="B36" s="0" t="n">
        <v>2.75</v>
      </c>
      <c r="C36" s="0" t="n">
        <v>4.616</v>
      </c>
      <c r="D36" s="0" t="n">
        <v>34.25</v>
      </c>
      <c r="E36" s="0" t="n">
        <v>4.603</v>
      </c>
      <c r="F36" s="0" t="n">
        <f aca="false">90-ATAN(SQRT((E36-$I$4)/($I$5-$I$4)/(D36-$I$2)*($I$3-$I$2)))*180/PI()</f>
        <v>13.3439165640449</v>
      </c>
      <c r="G36" s="0" t="n">
        <f aca="false">ATAN(SQRT((E36-$I$4)/($I$5-$I$4)/(D36-$I$2)*($I$3-$I$2)))*180/PI()</f>
        <v>76.6560834359551</v>
      </c>
    </row>
    <row r="37" customFormat="false" ht="12.8" hidden="false" customHeight="false" outlineLevel="0" collapsed="false">
      <c r="A37" s="0" t="n">
        <v>341</v>
      </c>
      <c r="B37" s="0" t="n">
        <v>1.5</v>
      </c>
      <c r="C37" s="0" t="n">
        <v>4.618</v>
      </c>
      <c r="D37" s="0" t="n">
        <v>24.25</v>
      </c>
      <c r="E37" s="0" t="n">
        <v>4.678</v>
      </c>
      <c r="F37" s="0" t="n">
        <f aca="false">90-ATAN(SQRT((E37-$I$4)/($I$5-$I$4)/(D37-$I$2)*($I$3-$I$2)))*180/PI()</f>
        <v>11.158335925868</v>
      </c>
      <c r="G37" s="0" t="n">
        <f aca="false">ATAN(SQRT((E37-$I$4)/($I$5-$I$4)/(D37-$I$2)*($I$3-$I$2)))*180/PI()</f>
        <v>78.841664074132</v>
      </c>
    </row>
    <row r="38" customFormat="false" ht="12.8" hidden="false" customHeight="false" outlineLevel="0" collapsed="false">
      <c r="A38" s="0" t="n">
        <v>339</v>
      </c>
      <c r="B38" s="0" t="n">
        <v>5.5</v>
      </c>
      <c r="C38" s="0" t="n">
        <v>4.622</v>
      </c>
      <c r="D38" s="0" t="n">
        <v>19.75</v>
      </c>
      <c r="E38" s="0" t="n">
        <v>4.751</v>
      </c>
      <c r="F38" s="0" t="n">
        <f aca="false">90-ATAN(SQRT((E38-$I$4)/($I$5-$I$4)/(D38-$I$2)*($I$3-$I$2)))*180/PI()</f>
        <v>9.98859254685642</v>
      </c>
      <c r="G38" s="0" t="n">
        <f aca="false">ATAN(SQRT((E38-$I$4)/($I$5-$I$4)/(D38-$I$2)*($I$3-$I$2)))*180/PI()</f>
        <v>80.0114074531436</v>
      </c>
    </row>
    <row r="39" customFormat="false" ht="12.8" hidden="false" customHeight="false" outlineLevel="0" collapsed="false">
      <c r="A39" s="0" t="n">
        <v>337</v>
      </c>
      <c r="B39" s="0" t="n">
        <v>15</v>
      </c>
      <c r="C39" s="0" t="n">
        <v>4.546</v>
      </c>
      <c r="D39" s="0" t="n">
        <v>21</v>
      </c>
      <c r="E39" s="0" t="n">
        <v>4.746</v>
      </c>
      <c r="F39" s="0" t="n">
        <f aca="false">90-ATAN(SQRT((E39-$I$4)/($I$5-$I$4)/(D39-$I$2)*($I$3-$I$2)))*180/PI()</f>
        <v>10.3079949572251</v>
      </c>
      <c r="G39" s="0" t="n">
        <f aca="false">ATAN(SQRT((E39-$I$4)/($I$5-$I$4)/(D39-$I$2)*($I$3-$I$2)))*180/PI()</f>
        <v>79.6920050427749</v>
      </c>
    </row>
    <row r="40" customFormat="false" ht="12.8" hidden="false" customHeight="false" outlineLevel="0" collapsed="false">
      <c r="A40" s="0" t="n">
        <v>335</v>
      </c>
      <c r="B40" s="0" t="n">
        <v>29.75</v>
      </c>
      <c r="C40" s="0" t="n">
        <v>4.421</v>
      </c>
      <c r="D40" s="0" t="n">
        <v>27.5</v>
      </c>
      <c r="E40" s="0" t="n">
        <v>4.696</v>
      </c>
      <c r="F40" s="0" t="n">
        <f aca="false">90-ATAN(SQRT((E40-$I$4)/($I$5-$I$4)/(D40-$I$2)*($I$3-$I$2)))*180/PI()</f>
        <v>11.8576913483334</v>
      </c>
      <c r="G40" s="0" t="n">
        <f aca="false">ATAN(SQRT((E40-$I$4)/($I$5-$I$4)/(D40-$I$2)*($I$3-$I$2)))*180/PI()</f>
        <v>78.1423086516666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3806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2021-10-08T18:34:01Z</dcterms:created>
  <dc:creator/>
  <dc:description/>
  <dc:language>en-US</dc:language>
  <cp:lastModifiedBy/>
  <dcterms:modified xsi:type="dcterms:W3CDTF">2021-10-11T11:03:16Z</dcterms:modified>
  <cp:revision>9</cp:revision>
  <dc:subject/>
  <dc:title/>
</cp:coreProperties>
</file>